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Z:\財政Ｇからの転送（照会・通知等）\R4年度\R5.1.23 公営企業に係る経営比較分析表（令和３年度決算）の分析等について（依頼）\報告用\"/>
    </mc:Choice>
  </mc:AlternateContent>
  <xr:revisionPtr revIDLastSave="0" documentId="13_ncr:1_{212FC4D4-8C25-47C2-BE7D-35576E4C0207}" xr6:coauthVersionLast="46" xr6:coauthVersionMax="46" xr10:uidLastSave="{00000000-0000-0000-0000-000000000000}"/>
  <workbookProtection workbookAlgorithmName="SHA-512" workbookHashValue="WcEwfj9ItqVzJhBkxpYfIwnSyHHyY+sh5Fp1QOEJGqDmtowPaAP3FtzasB3ZjQVR6AFwXfUfRq7hDMGLl90jkw==" workbookSaltValue="in/hkFYSPIi8Jgdxsj/+vQ==" workbookSpinCount="100000" lockStructure="1"/>
  <bookViews>
    <workbookView xWindow="1950" yWindow="1830" windowWidth="25695" windowHeight="1437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BB8" i="4" s="1"/>
  <c r="S6" i="5"/>
  <c r="R6" i="5"/>
  <c r="AL8" i="4" s="1"/>
  <c r="Q6" i="5"/>
  <c r="P6" i="5"/>
  <c r="P10" i="4" s="1"/>
  <c r="O6" i="5"/>
  <c r="N6" i="5"/>
  <c r="M6" i="5"/>
  <c r="L6" i="5"/>
  <c r="W8" i="4" s="1"/>
  <c r="K6" i="5"/>
  <c r="J6" i="5"/>
  <c r="I8" i="4" s="1"/>
  <c r="I6" i="5"/>
  <c r="H6" i="5"/>
  <c r="B6" i="4" s="1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AT8" i="4"/>
  <c r="AD8" i="4"/>
  <c r="P8" i="4"/>
  <c r="B8" i="4"/>
</calcChain>
</file>

<file path=xl/sharedStrings.xml><?xml version="1.0" encoding="utf-8"?>
<sst xmlns="http://schemas.openxmlformats.org/spreadsheetml/2006/main" count="228" uniqueCount="116">
  <si>
    <t>経営比較分析表（令和3年度決算）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</si>
  <si>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</si>
  <si>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</si>
  <si>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</si>
  <si>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</si>
  <si>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</si>
  <si>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</si>
  <si>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</si>
  <si>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</si>
  <si>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</si>
  <si>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</si>
  <si>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</si>
  <si>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</si>
  <si>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</si>
  <si>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</si>
  <si>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</si>
  <si>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</si>
  <si>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</si>
  <si>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</si>
  <si>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</si>
  <si>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</si>
  <si>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</si>
  <si>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</si>
  <si>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</si>
  <si>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</si>
  <si>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</si>
  <si>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</si>
  <si>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</si>
  <si>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</si>
  <si>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</si>
  <si>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</si>
  <si>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</si>
  <si>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</si>
  <si>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</si>
  <si>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</si>
  <si>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</si>
  <si>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</si>
  <si>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</si>
  <si>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</si>
  <si>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</si>
  <si>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</si>
  <si>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</si>
  <si>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</si>
  <si>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</si>
  <si>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</si>
  <si>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</si>
  <si>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</si>
  <si>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</si>
  <si>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</si>
  <si>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</si>
  <si>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</si>
  <si>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</si>
  <si>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</si>
  <si>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</si>
  <si>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</si>
  <si>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</si>
  <si>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</si>
  <si>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</si>
  <si>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</si>
  <si>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</si>
  <si>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</si>
  <si>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</si>
  <si>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</si>
  <si>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</si>
  <si>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</si>
  <si>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</si>
  <si>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</si>
  <si>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</si>
  <si>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</si>
  <si>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</si>
  <si>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</si>
  <si>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</si>
  <si>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</si>
  <si>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</si>
  <si>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</si>
  <si>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</si>
  <si>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</si>
  <si>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</si>
  <si>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</si>
  <si>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</si>
  <si>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</si>
  <si>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</si>
  <si>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</si>
  <si>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</si>
  <si>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</si>
  <si>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</si>
  <si>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</si>
  <si>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</si>
  <si>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</si>
  <si>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</si>
  <si>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</si>
  <si>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</si>
  <si>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</si>
  <si>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登別市</t>
  </si>
  <si>
    <t>法適用</t>
  </si>
  <si>
    <t>水道事業</t>
  </si>
  <si>
    <t>末端給水事業</t>
  </si>
  <si>
    <t>A5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</si>
  <si>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</si>
  <si>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</si>
  <si>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</si>
  <si>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</si>
  <si>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</si>
  <si>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</si>
  <si>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</si>
  <si>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</si>
  <si>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</si>
  <si>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</si>
  <si>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</si>
  <si>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</si>
  <si>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</si>
  <si>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</si>
  <si>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</si>
  <si>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①経常収支比率・②累積欠損金比率
　経常収支比率は100％以上となっており、累積欠損金もなく収支は健全な状態にあり、類似団体よりも高い状態である。
③流動比率
　100％以上は保てていることから、短期債務に対する支払能力には問題ないと考えられるが、類似団体よりもかなり低い状態である。
④企業債残高対給水収益比率
　500％台を下回っているが、類似団体と比較すると依然高い状態である。
⑤料金回収率・⑥給水原価
　料金回収率は100％以上となっており、給水にかかる費用を水道料金で賄えているが、給水原価については、類似団体と比較すると高い状態である。
⑦施設利用率
　類似団体と比較しても高い状態であり、施設を有効的に利用できていると考えられる。
⑧有収率
　前年よりもやや低い数値となっているが、類似団体と同程度の状態である。</t>
    <rPh sb="1" eb="3">
      <t>ケイジョウ</t>
    </rPh>
    <rPh sb="3" eb="5">
      <t>シュウシ</t>
    </rPh>
    <rPh sb="5" eb="7">
      <t>ヒリツ</t>
    </rPh>
    <rPh sb="9" eb="11">
      <t>ルイセキ</t>
    </rPh>
    <rPh sb="11" eb="14">
      <t>ケッソンキン</t>
    </rPh>
    <rPh sb="14" eb="16">
      <t>ヒリツ</t>
    </rPh>
    <rPh sb="18" eb="20">
      <t>ケイジョウ</t>
    </rPh>
    <rPh sb="20" eb="22">
      <t>シュウシ</t>
    </rPh>
    <rPh sb="22" eb="24">
      <t>ヒリツ</t>
    </rPh>
    <rPh sb="29" eb="31">
      <t>イジョウ</t>
    </rPh>
    <rPh sb="38" eb="40">
      <t>ルイセキ</t>
    </rPh>
    <rPh sb="40" eb="43">
      <t>ケッソンキン</t>
    </rPh>
    <rPh sb="46" eb="48">
      <t>シュウシ</t>
    </rPh>
    <rPh sb="49" eb="51">
      <t>ケンゼン</t>
    </rPh>
    <rPh sb="52" eb="54">
      <t>ジョウタイ</t>
    </rPh>
    <rPh sb="58" eb="60">
      <t>ルイジ</t>
    </rPh>
    <rPh sb="60" eb="62">
      <t>ダンタイ</t>
    </rPh>
    <rPh sb="65" eb="66">
      <t>タカ</t>
    </rPh>
    <rPh sb="67" eb="69">
      <t>ジョウタイ</t>
    </rPh>
    <rPh sb="75" eb="77">
      <t>リュウドウ</t>
    </rPh>
    <rPh sb="77" eb="79">
      <t>ヒリツ</t>
    </rPh>
    <rPh sb="85" eb="87">
      <t>イジョウ</t>
    </rPh>
    <rPh sb="88" eb="89">
      <t>タモ</t>
    </rPh>
    <rPh sb="98" eb="100">
      <t>タンキ</t>
    </rPh>
    <rPh sb="100" eb="102">
      <t>サイム</t>
    </rPh>
    <rPh sb="103" eb="104">
      <t>タイ</t>
    </rPh>
    <rPh sb="106" eb="108">
      <t>シハライ</t>
    </rPh>
    <rPh sb="108" eb="110">
      <t>ノウリョク</t>
    </rPh>
    <rPh sb="112" eb="114">
      <t>モンダイ</t>
    </rPh>
    <rPh sb="117" eb="118">
      <t>カンガ</t>
    </rPh>
    <rPh sb="124" eb="126">
      <t>ルイジ</t>
    </rPh>
    <rPh sb="126" eb="128">
      <t>ダンタイ</t>
    </rPh>
    <rPh sb="134" eb="135">
      <t>ヒク</t>
    </rPh>
    <rPh sb="136" eb="138">
      <t>ジョウタイ</t>
    </rPh>
    <rPh sb="144" eb="146">
      <t>キギョウ</t>
    </rPh>
    <rPh sb="146" eb="147">
      <t>サイ</t>
    </rPh>
    <rPh sb="147" eb="149">
      <t>ザンダカ</t>
    </rPh>
    <rPh sb="149" eb="150">
      <t>タイ</t>
    </rPh>
    <rPh sb="150" eb="152">
      <t>キュウスイ</t>
    </rPh>
    <rPh sb="152" eb="154">
      <t>シュウエキ</t>
    </rPh>
    <rPh sb="154" eb="156">
      <t>ヒリツ</t>
    </rPh>
    <rPh sb="162" eb="163">
      <t>ダイ</t>
    </rPh>
    <rPh sb="164" eb="166">
      <t>シタマワ</t>
    </rPh>
    <rPh sb="172" eb="174">
      <t>ルイジ</t>
    </rPh>
    <rPh sb="174" eb="176">
      <t>ダンタイ</t>
    </rPh>
    <rPh sb="177" eb="179">
      <t>ヒカク</t>
    </rPh>
    <rPh sb="182" eb="184">
      <t>イゼン</t>
    </rPh>
    <rPh sb="184" eb="185">
      <t>タカ</t>
    </rPh>
    <rPh sb="186" eb="188">
      <t>ジョウタイ</t>
    </rPh>
    <rPh sb="194" eb="196">
      <t>リョウキン</t>
    </rPh>
    <rPh sb="196" eb="198">
      <t>カイシュウ</t>
    </rPh>
    <rPh sb="198" eb="199">
      <t>リツ</t>
    </rPh>
    <rPh sb="201" eb="203">
      <t>キュウスイ</t>
    </rPh>
    <rPh sb="203" eb="205">
      <t>ゲンカ</t>
    </rPh>
    <rPh sb="207" eb="209">
      <t>リョウキン</t>
    </rPh>
    <rPh sb="209" eb="211">
      <t>カイシュウ</t>
    </rPh>
    <rPh sb="211" eb="212">
      <t>リツ</t>
    </rPh>
    <rPh sb="217" eb="219">
      <t>イジョウ</t>
    </rPh>
    <rPh sb="226" eb="228">
      <t>キュウスイ</t>
    </rPh>
    <rPh sb="232" eb="234">
      <t>ヒヨウ</t>
    </rPh>
    <rPh sb="235" eb="237">
      <t>スイドウ</t>
    </rPh>
    <rPh sb="237" eb="239">
      <t>リョウキン</t>
    </rPh>
    <rPh sb="240" eb="241">
      <t>マカナ</t>
    </rPh>
    <rPh sb="247" eb="249">
      <t>キュウスイ</t>
    </rPh>
    <rPh sb="249" eb="251">
      <t>ゲンカ</t>
    </rPh>
    <rPh sb="257" eb="259">
      <t>ルイジ</t>
    </rPh>
    <rPh sb="259" eb="261">
      <t>ダンタイ</t>
    </rPh>
    <rPh sb="262" eb="264">
      <t>ヒカク</t>
    </rPh>
    <rPh sb="267" eb="268">
      <t>タカ</t>
    </rPh>
    <rPh sb="269" eb="271">
      <t>ジョウタイ</t>
    </rPh>
    <rPh sb="277" eb="279">
      <t>シセツ</t>
    </rPh>
    <rPh sb="279" eb="282">
      <t>リヨウリツ</t>
    </rPh>
    <rPh sb="284" eb="286">
      <t>ルイジ</t>
    </rPh>
    <rPh sb="286" eb="288">
      <t>ダンタイ</t>
    </rPh>
    <rPh sb="289" eb="291">
      <t>ヒカク</t>
    </rPh>
    <rPh sb="294" eb="295">
      <t>タカ</t>
    </rPh>
    <rPh sb="296" eb="298">
      <t>ジョウタイ</t>
    </rPh>
    <rPh sb="302" eb="304">
      <t>シセツ</t>
    </rPh>
    <rPh sb="305" eb="307">
      <t>ユウコウ</t>
    </rPh>
    <rPh sb="307" eb="308">
      <t>テキ</t>
    </rPh>
    <rPh sb="309" eb="311">
      <t>リヨウ</t>
    </rPh>
    <rPh sb="317" eb="318">
      <t>カンガ</t>
    </rPh>
    <rPh sb="325" eb="326">
      <t>ユウ</t>
    </rPh>
    <rPh sb="326" eb="327">
      <t>シュウ</t>
    </rPh>
    <rPh sb="327" eb="328">
      <t>リツ</t>
    </rPh>
    <rPh sb="330" eb="332">
      <t>ゼンネン</t>
    </rPh>
    <rPh sb="337" eb="338">
      <t>ヒク</t>
    </rPh>
    <rPh sb="339" eb="341">
      <t>スウチ</t>
    </rPh>
    <rPh sb="349" eb="351">
      <t>ルイジ</t>
    </rPh>
    <rPh sb="351" eb="353">
      <t>ダンタイ</t>
    </rPh>
    <rPh sb="354" eb="357">
      <t>ドウテイド</t>
    </rPh>
    <rPh sb="358" eb="360">
      <t>ジョウタイ</t>
    </rPh>
    <phoneticPr fontId="4"/>
  </si>
  <si>
    <t>①有形固定資産減価償却率
　前年よりも高い数値となり、類似団体と同程度の状態である。
②管路経年化率
　前年よりも高い数値となり、１０年の間に、耐用年数を迎える施設も多数あり、耐用年数を迎える管路も増えていくことから、今後も数値は上がっていくものと考えられる。
③管路更新率
　前年よりも低い数値となり、類似団体よりも低い状態となっている。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4" eb="16">
      <t>ゼンネン</t>
    </rPh>
    <rPh sb="19" eb="20">
      <t>タカ</t>
    </rPh>
    <rPh sb="21" eb="23">
      <t>スウチ</t>
    </rPh>
    <rPh sb="27" eb="29">
      <t>ルイジ</t>
    </rPh>
    <rPh sb="29" eb="31">
      <t>ダンタイ</t>
    </rPh>
    <rPh sb="32" eb="35">
      <t>ドウテイド</t>
    </rPh>
    <rPh sb="36" eb="38">
      <t>ジョウタイ</t>
    </rPh>
    <rPh sb="44" eb="46">
      <t>カンロ</t>
    </rPh>
    <rPh sb="46" eb="48">
      <t>ケイネン</t>
    </rPh>
    <rPh sb="48" eb="49">
      <t>カ</t>
    </rPh>
    <rPh sb="49" eb="50">
      <t>リツ</t>
    </rPh>
    <rPh sb="52" eb="54">
      <t>ゼンネン</t>
    </rPh>
    <rPh sb="57" eb="58">
      <t>タカ</t>
    </rPh>
    <rPh sb="59" eb="61">
      <t>スウチ</t>
    </rPh>
    <rPh sb="67" eb="68">
      <t>ネン</t>
    </rPh>
    <rPh sb="69" eb="70">
      <t>アイダ</t>
    </rPh>
    <rPh sb="72" eb="74">
      <t>タイヨウ</t>
    </rPh>
    <rPh sb="74" eb="76">
      <t>ネンスウ</t>
    </rPh>
    <rPh sb="77" eb="78">
      <t>ムカ</t>
    </rPh>
    <rPh sb="80" eb="82">
      <t>シセツ</t>
    </rPh>
    <rPh sb="83" eb="85">
      <t>タスウ</t>
    </rPh>
    <rPh sb="88" eb="90">
      <t>タイヨウ</t>
    </rPh>
    <rPh sb="90" eb="92">
      <t>ネンスウ</t>
    </rPh>
    <rPh sb="93" eb="94">
      <t>ムカ</t>
    </rPh>
    <rPh sb="96" eb="98">
      <t>カンロ</t>
    </rPh>
    <rPh sb="99" eb="100">
      <t>フ</t>
    </rPh>
    <rPh sb="109" eb="111">
      <t>コンゴ</t>
    </rPh>
    <rPh sb="112" eb="114">
      <t>スウチ</t>
    </rPh>
    <rPh sb="115" eb="116">
      <t>ア</t>
    </rPh>
    <rPh sb="124" eb="125">
      <t>カンガ</t>
    </rPh>
    <rPh sb="132" eb="134">
      <t>カンロ</t>
    </rPh>
    <rPh sb="134" eb="136">
      <t>コウシン</t>
    </rPh>
    <rPh sb="136" eb="137">
      <t>リツ</t>
    </rPh>
    <rPh sb="139" eb="141">
      <t>ゼンネン</t>
    </rPh>
    <rPh sb="144" eb="145">
      <t>ヒク</t>
    </rPh>
    <rPh sb="146" eb="148">
      <t>スウチ</t>
    </rPh>
    <rPh sb="159" eb="160">
      <t>ヒク</t>
    </rPh>
    <rPh sb="161" eb="163">
      <t>ジョウタイ</t>
    </rPh>
    <phoneticPr fontId="4"/>
  </si>
  <si>
    <t>　2019年4月に料金改定を行ったことにより、令和元年度以降の経常収支比率及び料金回収率はいずれも100％を超え、類似団体よりも高い数値となっている。
令和3年度はある程度の収益の減少を見込んでいたが、前年度と同程度の純利益を確保することができました。
　しかし、老朽化の状況を見てもわかるとおり、多くの老朽施設等の更新を控えている状況のため、計画的に更新を進めるとともに、これまで以上に、支出の削減や未収金の解消など、経営努力を行い、経営健全化に努めなければならないと考えている。</t>
    <rPh sb="5" eb="6">
      <t>ネン</t>
    </rPh>
    <rPh sb="7" eb="8">
      <t>ガツ</t>
    </rPh>
    <rPh sb="9" eb="11">
      <t>リョウキン</t>
    </rPh>
    <rPh sb="11" eb="13">
      <t>カイテイ</t>
    </rPh>
    <rPh sb="14" eb="15">
      <t>オコナ</t>
    </rPh>
    <rPh sb="23" eb="25">
      <t>レイワ</t>
    </rPh>
    <rPh sb="25" eb="26">
      <t>ゲン</t>
    </rPh>
    <rPh sb="26" eb="28">
      <t>ネンド</t>
    </rPh>
    <rPh sb="28" eb="30">
      <t>イコウ</t>
    </rPh>
    <rPh sb="31" eb="37">
      <t>ケイジョウシュウシヒリツ</t>
    </rPh>
    <rPh sb="37" eb="38">
      <t>オヨ</t>
    </rPh>
    <rPh sb="76" eb="78">
      <t>レイワ</t>
    </rPh>
    <rPh sb="79" eb="81">
      <t>ネンド</t>
    </rPh>
    <rPh sb="84" eb="86">
      <t>テイド</t>
    </rPh>
    <rPh sb="87" eb="89">
      <t>シュウエキ</t>
    </rPh>
    <rPh sb="90" eb="92">
      <t>ゲンショウ</t>
    </rPh>
    <rPh sb="93" eb="95">
      <t>ミコ</t>
    </rPh>
    <rPh sb="101" eb="103">
      <t>ゼンネン</t>
    </rPh>
    <rPh sb="103" eb="104">
      <t>ド</t>
    </rPh>
    <rPh sb="105" eb="108">
      <t>ドウテイド</t>
    </rPh>
    <rPh sb="109" eb="112">
      <t>ジュンリエキ</t>
    </rPh>
    <rPh sb="113" eb="115">
      <t>カクホ</t>
    </rPh>
    <rPh sb="132" eb="135">
      <t>ロウキュウカ</t>
    </rPh>
    <rPh sb="136" eb="138">
      <t>ジョウキョウ</t>
    </rPh>
    <rPh sb="139" eb="140">
      <t>ミ</t>
    </rPh>
    <rPh sb="149" eb="150">
      <t>オオ</t>
    </rPh>
    <rPh sb="152" eb="154">
      <t>ロウキュウ</t>
    </rPh>
    <rPh sb="154" eb="156">
      <t>シセツ</t>
    </rPh>
    <rPh sb="156" eb="157">
      <t>トウ</t>
    </rPh>
    <rPh sb="158" eb="160">
      <t>コウシン</t>
    </rPh>
    <rPh sb="161" eb="162">
      <t>ヒカ</t>
    </rPh>
    <rPh sb="166" eb="168">
      <t>ジョウキョウ</t>
    </rPh>
    <rPh sb="172" eb="175">
      <t>ケイカクテキ</t>
    </rPh>
    <rPh sb="176" eb="178">
      <t>コウシン</t>
    </rPh>
    <rPh sb="179" eb="180">
      <t>スス</t>
    </rPh>
    <rPh sb="191" eb="193">
      <t>イジョウ</t>
    </rPh>
    <rPh sb="195" eb="197">
      <t>シシュツ</t>
    </rPh>
    <rPh sb="198" eb="200">
      <t>サクゲン</t>
    </rPh>
    <rPh sb="205" eb="207">
      <t>カイショウ</t>
    </rPh>
    <rPh sb="210" eb="212">
      <t>ケイエイ</t>
    </rPh>
    <rPh sb="212" eb="214">
      <t>ドリョク</t>
    </rPh>
    <rPh sb="215" eb="216">
      <t>オコナ</t>
    </rPh>
    <rPh sb="218" eb="220">
      <t>ケイエイ</t>
    </rPh>
    <rPh sb="220" eb="223">
      <t>ケンゼンカ</t>
    </rPh>
    <rPh sb="224" eb="225">
      <t>ツト</t>
    </rPh>
    <rPh sb="235" eb="236">
      <t>カンガ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</si>
</sst>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2" borderId="4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0.5</c:v>
                </c:pt>
                <c:pt idx="1">
                  <c:v>0.53</c:v>
                </c:pt>
                <c:pt idx="2">
                  <c:v>0.71</c:v>
                </c:pt>
                <c:pt idx="3">
                  <c:v>0.56999999999999995</c:v>
                </c:pt>
                <c:pt idx="4">
                  <c:v>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BC-418C-9D16-DE69A00E2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0.51</c:v>
                </c:pt>
                <c:pt idx="1">
                  <c:v>0.57999999999999996</c:v>
                </c:pt>
                <c:pt idx="2">
                  <c:v>0.54</c:v>
                </c:pt>
                <c:pt idx="3">
                  <c:v>0.56999999999999995</c:v>
                </c:pt>
                <c:pt idx="4">
                  <c:v>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BC-418C-9D16-DE69A00E2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107.62</c:v>
                </c:pt>
                <c:pt idx="1">
                  <c:v>105</c:v>
                </c:pt>
                <c:pt idx="2">
                  <c:v>122.95</c:v>
                </c:pt>
                <c:pt idx="3">
                  <c:v>122.74</c:v>
                </c:pt>
                <c:pt idx="4">
                  <c:v>123.38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61-4182-B5EA-5B183C57D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110.68</c:v>
                </c:pt>
                <c:pt idx="1">
                  <c:v>110.66</c:v>
                </c:pt>
                <c:pt idx="2">
                  <c:v>109.01</c:v>
                </c:pt>
                <c:pt idx="3">
                  <c:v>108.83</c:v>
                </c:pt>
                <c:pt idx="4">
                  <c:v>109.23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61-4182-B5EA-5B183C57D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46.07</c:v>
                </c:pt>
                <c:pt idx="1">
                  <c:v>46.82</c:v>
                </c:pt>
                <c:pt idx="2">
                  <c:v>47.67</c:v>
                </c:pt>
                <c:pt idx="3">
                  <c:v>48.66</c:v>
                </c:pt>
                <c:pt idx="4">
                  <c:v>49.8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E-44A6-BC42-34A99A8BC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47.28</c:v>
                </c:pt>
                <c:pt idx="1">
                  <c:v>47.66</c:v>
                </c:pt>
                <c:pt idx="2">
                  <c:v>48.17</c:v>
                </c:pt>
                <c:pt idx="3">
                  <c:v>48.83</c:v>
                </c:pt>
                <c:pt idx="4">
                  <c:v>49.96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EE-44A6-BC42-34A99A8BC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3.79</c:v>
                </c:pt>
                <c:pt idx="1">
                  <c:v>11.68</c:v>
                </c:pt>
                <c:pt idx="2">
                  <c:v>16.13</c:v>
                </c:pt>
                <c:pt idx="3">
                  <c:v>23.95</c:v>
                </c:pt>
                <c:pt idx="4">
                  <c:v>28.02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94-4B14-94B6-647200962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12.19</c:v>
                </c:pt>
                <c:pt idx="1">
                  <c:v>15.1</c:v>
                </c:pt>
                <c:pt idx="2">
                  <c:v>17.12</c:v>
                </c:pt>
                <c:pt idx="3">
                  <c:v>18.18</c:v>
                </c:pt>
                <c:pt idx="4">
                  <c:v>19.32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94-4B14-94B6-647200962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43-45B0-A8E8-EE23A2844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3.56</c:v>
                </c:pt>
                <c:pt idx="1">
                  <c:v>2.74</c:v>
                </c:pt>
                <c:pt idx="2">
                  <c:v>3.7</c:v>
                </c:pt>
                <c:pt idx="3">
                  <c:v>4.34</c:v>
                </c:pt>
                <c:pt idx="4">
                  <c:v>4.6900000000000004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43-45B0-A8E8-EE23A2844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155.1</c:v>
                </c:pt>
                <c:pt idx="1">
                  <c:v>148.55000000000001</c:v>
                </c:pt>
                <c:pt idx="2">
                  <c:v>149.91999999999999</c:v>
                </c:pt>
                <c:pt idx="3">
                  <c:v>154.37</c:v>
                </c:pt>
                <c:pt idx="4">
                  <c:v>164.59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E9-4BC5-A7E6-2DD0A8431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357.34</c:v>
                </c:pt>
                <c:pt idx="1">
                  <c:v>366.03</c:v>
                </c:pt>
                <c:pt idx="2">
                  <c:v>365.18</c:v>
                </c:pt>
                <c:pt idx="3">
                  <c:v>327.77</c:v>
                </c:pt>
                <c:pt idx="4">
                  <c:v>338.02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E9-4BC5-A7E6-2DD0A8431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531.84</c:v>
                </c:pt>
                <c:pt idx="1">
                  <c:v>552.78</c:v>
                </c:pt>
                <c:pt idx="2">
                  <c:v>471.12</c:v>
                </c:pt>
                <c:pt idx="3">
                  <c:v>461.07</c:v>
                </c:pt>
                <c:pt idx="4">
                  <c:v>483.91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6B-4B62-91EA-891E26CEB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373.69</c:v>
                </c:pt>
                <c:pt idx="1">
                  <c:v>370.12</c:v>
                </c:pt>
                <c:pt idx="2">
                  <c:v>371.65</c:v>
                </c:pt>
                <c:pt idx="3">
                  <c:v>397.1</c:v>
                </c:pt>
                <c:pt idx="4">
                  <c:v>379.91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6B-4B62-91EA-891E26CEB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104.06</c:v>
                </c:pt>
                <c:pt idx="1">
                  <c:v>101.69</c:v>
                </c:pt>
                <c:pt idx="2">
                  <c:v>120.2</c:v>
                </c:pt>
                <c:pt idx="3">
                  <c:v>120.77</c:v>
                </c:pt>
                <c:pt idx="4">
                  <c:v>121.51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30-451E-82F9-DB8EB3857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99.87</c:v>
                </c:pt>
                <c:pt idx="1">
                  <c:v>100.42</c:v>
                </c:pt>
                <c:pt idx="2">
                  <c:v>98.77</c:v>
                </c:pt>
                <c:pt idx="3">
                  <c:v>95.79</c:v>
                </c:pt>
                <c:pt idx="4">
                  <c:v>98.3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30-451E-82F9-DB8EB3857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204.22</c:v>
                </c:pt>
                <c:pt idx="1">
                  <c:v>210.22</c:v>
                </c:pt>
                <c:pt idx="2">
                  <c:v>205.09</c:v>
                </c:pt>
                <c:pt idx="3">
                  <c:v>208.01</c:v>
                </c:pt>
                <c:pt idx="4">
                  <c:v>208.13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F-4D9C-9C47-7F97DEDCE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171.81</c:v>
                </c:pt>
                <c:pt idx="1">
                  <c:v>171.67</c:v>
                </c:pt>
                <c:pt idx="2">
                  <c:v>173.67</c:v>
                </c:pt>
                <c:pt idx="3">
                  <c:v>171.13</c:v>
                </c:pt>
                <c:pt idx="4">
                  <c:v>173.7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3F-4D9C-9C47-7F97DEDCE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76.14</c:v>
                </c:pt>
                <c:pt idx="1">
                  <c:v>77.069999999999993</c:v>
                </c:pt>
                <c:pt idx="2">
                  <c:v>77.099999999999994</c:v>
                </c:pt>
                <c:pt idx="3">
                  <c:v>82.39</c:v>
                </c:pt>
                <c:pt idx="4">
                  <c:v>81.209999999999994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89-4169-9A4F-74111D010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60.03</c:v>
                </c:pt>
                <c:pt idx="1">
                  <c:v>59.74</c:v>
                </c:pt>
                <c:pt idx="2">
                  <c:v>59.67</c:v>
                </c:pt>
                <c:pt idx="3">
                  <c:v>60.12</c:v>
                </c:pt>
                <c:pt idx="4">
                  <c:v>60.34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89-4169-9A4F-74111D010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88.23</c:v>
                </c:pt>
                <c:pt idx="1">
                  <c:v>84.14</c:v>
                </c:pt>
                <c:pt idx="2">
                  <c:v>85.03</c:v>
                </c:pt>
                <c:pt idx="3">
                  <c:v>84.26</c:v>
                </c:pt>
                <c:pt idx="4">
                  <c:v>84.11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AE-451C-A7D8-C475E3EC7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84.81</c:v>
                </c:pt>
                <c:pt idx="1">
                  <c:v>84.8</c:v>
                </c:pt>
                <c:pt idx="2">
                  <c:v>84.6</c:v>
                </c:pt>
                <c:pt idx="3">
                  <c:v>84.24</c:v>
                </c:pt>
                <c:pt idx="4">
                  <c:v>84.19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AE-451C-A7D8-C475E3EC7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【111.39】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P46" zoomScale="85" zoomScaleNormal="85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 x14ac:dyDescent="0.15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 x14ac:dyDescent="0.15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7" t="str">
        <f>データ!H6</f>
        <v>北海道　登別市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6"/>
      <c r="D7" s="46"/>
      <c r="E7" s="46"/>
      <c r="F7" s="46"/>
      <c r="G7" s="46"/>
      <c r="H7" s="46"/>
      <c r="I7" s="45" t="s">
        <v>2</v>
      </c>
      <c r="J7" s="46"/>
      <c r="K7" s="46"/>
      <c r="L7" s="46"/>
      <c r="M7" s="46"/>
      <c r="N7" s="46"/>
      <c r="O7" s="6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2"/>
      <c r="AL7" s="47" t="s">
        <v>6</v>
      </c>
      <c r="AM7" s="47"/>
      <c r="AN7" s="47"/>
      <c r="AO7" s="47"/>
      <c r="AP7" s="47"/>
      <c r="AQ7" s="47"/>
      <c r="AR7" s="47"/>
      <c r="AS7" s="47"/>
      <c r="AT7" s="45" t="s">
        <v>7</v>
      </c>
      <c r="AU7" s="46"/>
      <c r="AV7" s="46"/>
      <c r="AW7" s="46"/>
      <c r="AX7" s="46"/>
      <c r="AY7" s="46"/>
      <c r="AZ7" s="46"/>
      <c r="BA7" s="46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79" t="s">
        <v>9</v>
      </c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1"/>
    </row>
    <row r="8" spans="1:78" ht="18.75" customHeight="1" x14ac:dyDescent="0.15">
      <c r="A8" s="2"/>
      <c r="B8" s="72" t="str">
        <f>データ!$I$6</f>
        <v>法適用</v>
      </c>
      <c r="C8" s="73"/>
      <c r="D8" s="73"/>
      <c r="E8" s="73"/>
      <c r="F8" s="73"/>
      <c r="G8" s="73"/>
      <c r="H8" s="73"/>
      <c r="I8" s="72" t="str">
        <f>データ!$J$6</f>
        <v>水道事業</v>
      </c>
      <c r="J8" s="73"/>
      <c r="K8" s="73"/>
      <c r="L8" s="73"/>
      <c r="M8" s="73"/>
      <c r="N8" s="73"/>
      <c r="O8" s="74"/>
      <c r="P8" s="75" t="str">
        <f>データ!$K$6</f>
        <v>末端給水事業</v>
      </c>
      <c r="Q8" s="75"/>
      <c r="R8" s="75"/>
      <c r="S8" s="75"/>
      <c r="T8" s="75"/>
      <c r="U8" s="75"/>
      <c r="V8" s="75"/>
      <c r="W8" s="75" t="str">
        <f>データ!$L$6</f>
        <v>A5</v>
      </c>
      <c r="X8" s="75"/>
      <c r="Y8" s="75"/>
      <c r="Z8" s="75"/>
      <c r="AA8" s="75"/>
      <c r="AB8" s="75"/>
      <c r="AC8" s="75"/>
      <c r="AD8" s="75" t="str">
        <f>データ!$M$6</f>
        <v>非設置</v>
      </c>
      <c r="AE8" s="75"/>
      <c r="AF8" s="75"/>
      <c r="AG8" s="75"/>
      <c r="AH8" s="75"/>
      <c r="AI8" s="75"/>
      <c r="AJ8" s="75"/>
      <c r="AK8" s="2"/>
      <c r="AL8" s="66">
        <f>データ!$R$6</f>
        <v>46135</v>
      </c>
      <c r="AM8" s="66"/>
      <c r="AN8" s="66"/>
      <c r="AO8" s="66"/>
      <c r="AP8" s="66"/>
      <c r="AQ8" s="66"/>
      <c r="AR8" s="66"/>
      <c r="AS8" s="66"/>
      <c r="AT8" s="37">
        <f>データ!$S$6</f>
        <v>212.21</v>
      </c>
      <c r="AU8" s="38"/>
      <c r="AV8" s="38"/>
      <c r="AW8" s="38"/>
      <c r="AX8" s="38"/>
      <c r="AY8" s="38"/>
      <c r="AZ8" s="38"/>
      <c r="BA8" s="38"/>
      <c r="BB8" s="55">
        <f>データ!$T$6</f>
        <v>217.4</v>
      </c>
      <c r="BC8" s="55"/>
      <c r="BD8" s="55"/>
      <c r="BE8" s="55"/>
      <c r="BF8" s="55"/>
      <c r="BG8" s="55"/>
      <c r="BH8" s="55"/>
      <c r="BI8" s="55"/>
      <c r="BJ8" s="3"/>
      <c r="BK8" s="3"/>
      <c r="BL8" s="68" t="s">
        <v>10</v>
      </c>
      <c r="BM8" s="69"/>
      <c r="BN8" s="70" t="s">
        <v>11</v>
      </c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1"/>
    </row>
    <row r="9" spans="1:78" ht="18.75" customHeight="1" x14ac:dyDescent="0.15">
      <c r="A9" s="2"/>
      <c r="B9" s="45" t="s">
        <v>12</v>
      </c>
      <c r="C9" s="46"/>
      <c r="D9" s="46"/>
      <c r="E9" s="46"/>
      <c r="F9" s="46"/>
      <c r="G9" s="46"/>
      <c r="H9" s="46"/>
      <c r="I9" s="45" t="s">
        <v>13</v>
      </c>
      <c r="J9" s="46"/>
      <c r="K9" s="46"/>
      <c r="L9" s="46"/>
      <c r="M9" s="46"/>
      <c r="N9" s="46"/>
      <c r="O9" s="6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2"/>
      <c r="AE9" s="2"/>
      <c r="AF9" s="2"/>
      <c r="AG9" s="2"/>
      <c r="AH9" s="2"/>
      <c r="AI9" s="2"/>
      <c r="AJ9" s="2"/>
      <c r="AK9" s="2"/>
      <c r="AL9" s="47" t="s">
        <v>16</v>
      </c>
      <c r="AM9" s="47"/>
      <c r="AN9" s="47"/>
      <c r="AO9" s="47"/>
      <c r="AP9" s="47"/>
      <c r="AQ9" s="47"/>
      <c r="AR9" s="47"/>
      <c r="AS9" s="47"/>
      <c r="AT9" s="45" t="s">
        <v>17</v>
      </c>
      <c r="AU9" s="46"/>
      <c r="AV9" s="46"/>
      <c r="AW9" s="46"/>
      <c r="AX9" s="46"/>
      <c r="AY9" s="46"/>
      <c r="AZ9" s="46"/>
      <c r="BA9" s="46"/>
      <c r="BB9" s="47" t="s">
        <v>18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19</v>
      </c>
      <c r="BM9" s="49"/>
      <c r="BN9" s="50" t="s">
        <v>20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37" t="str">
        <f>データ!$N$6</f>
        <v>-</v>
      </c>
      <c r="C10" s="38"/>
      <c r="D10" s="38"/>
      <c r="E10" s="38"/>
      <c r="F10" s="38"/>
      <c r="G10" s="38"/>
      <c r="H10" s="38"/>
      <c r="I10" s="37">
        <f>データ!$O$6</f>
        <v>47.67</v>
      </c>
      <c r="J10" s="38"/>
      <c r="K10" s="38"/>
      <c r="L10" s="38"/>
      <c r="M10" s="38"/>
      <c r="N10" s="38"/>
      <c r="O10" s="65"/>
      <c r="P10" s="55">
        <f>データ!$P$6</f>
        <v>98.67</v>
      </c>
      <c r="Q10" s="55"/>
      <c r="R10" s="55"/>
      <c r="S10" s="55"/>
      <c r="T10" s="55"/>
      <c r="U10" s="55"/>
      <c r="V10" s="55"/>
      <c r="W10" s="66">
        <f>データ!$Q$6</f>
        <v>4822</v>
      </c>
      <c r="X10" s="66"/>
      <c r="Y10" s="66"/>
      <c r="Z10" s="66"/>
      <c r="AA10" s="66"/>
      <c r="AB10" s="66"/>
      <c r="AC10" s="66"/>
      <c r="AD10" s="2"/>
      <c r="AE10" s="2"/>
      <c r="AF10" s="2"/>
      <c r="AG10" s="2"/>
      <c r="AH10" s="2"/>
      <c r="AI10" s="2"/>
      <c r="AJ10" s="2"/>
      <c r="AK10" s="2"/>
      <c r="AL10" s="66">
        <f>データ!$U$6</f>
        <v>45047</v>
      </c>
      <c r="AM10" s="66"/>
      <c r="AN10" s="66"/>
      <c r="AO10" s="66"/>
      <c r="AP10" s="66"/>
      <c r="AQ10" s="66"/>
      <c r="AR10" s="66"/>
      <c r="AS10" s="66"/>
      <c r="AT10" s="37">
        <f>データ!$V$6</f>
        <v>19.010000000000002</v>
      </c>
      <c r="AU10" s="38"/>
      <c r="AV10" s="38"/>
      <c r="AW10" s="38"/>
      <c r="AX10" s="38"/>
      <c r="AY10" s="38"/>
      <c r="AZ10" s="38"/>
      <c r="BA10" s="38"/>
      <c r="BB10" s="55">
        <f>データ!$W$6</f>
        <v>2369.65</v>
      </c>
      <c r="BC10" s="55"/>
      <c r="BD10" s="55"/>
      <c r="BE10" s="55"/>
      <c r="BF10" s="55"/>
      <c r="BG10" s="55"/>
      <c r="BH10" s="55"/>
      <c r="BI10" s="55"/>
      <c r="BJ10" s="2"/>
      <c r="BK10" s="2"/>
      <c r="BL10" s="56" t="s">
        <v>21</v>
      </c>
      <c r="BM10" s="57"/>
      <c r="BN10" s="58" t="s">
        <v>22</v>
      </c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9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23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24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31" t="s">
        <v>25</v>
      </c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3"/>
    </row>
    <row r="15" spans="1:78" ht="13.5" customHeight="1" x14ac:dyDescent="0.15">
      <c r="A15" s="2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4"/>
      <c r="BK15" s="2"/>
      <c r="BL15" s="34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6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9" t="s">
        <v>113</v>
      </c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9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9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9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9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9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9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9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9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9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9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9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9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9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9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9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9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9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9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9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9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9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9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9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9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9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9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9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9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1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1" t="s">
        <v>26</v>
      </c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3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4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6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9" t="s">
        <v>114</v>
      </c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9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9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9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9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9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9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9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9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9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9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9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9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1"/>
    </row>
    <row r="60" spans="1:78" ht="13.5" customHeight="1" x14ac:dyDescent="0.15">
      <c r="A60" s="2"/>
      <c r="B60" s="42" t="s">
        <v>27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4"/>
      <c r="BK60" s="2"/>
      <c r="BL60" s="39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1"/>
    </row>
    <row r="61" spans="1:78" ht="13.5" customHeight="1" x14ac:dyDescent="0.15">
      <c r="A61" s="2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4"/>
      <c r="BK61" s="2"/>
      <c r="BL61" s="39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9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9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1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1" t="s">
        <v>28</v>
      </c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3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4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6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9" t="s">
        <v>115</v>
      </c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9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9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9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9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9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9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9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9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9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9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9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9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9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9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9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【111.39】</v>
      </c>
      <c r="F85" s="13" t="str">
        <f>データ!AS6</f>
        <v>【1.30】</v>
      </c>
      <c r="G85" s="13" t="str">
        <f>データ!BD6</f>
        <v>【261.51】</v>
      </c>
      <c r="H85" s="13" t="str">
        <f>データ!BO6</f>
        <v>【265.16】</v>
      </c>
      <c r="I85" s="13" t="str">
        <f>データ!BZ6</f>
        <v>【102.35】</v>
      </c>
      <c r="J85" s="13" t="str">
        <f>データ!CK6</f>
        <v>【167.74】</v>
      </c>
      <c r="K85" s="13" t="str">
        <f>データ!CV6</f>
        <v>【60.29】</v>
      </c>
      <c r="L85" s="13" t="str">
        <f>データ!DG6</f>
        <v>【90.12】</v>
      </c>
      <c r="M85" s="13" t="str">
        <f>データ!DR6</f>
        <v>【50.88】</v>
      </c>
      <c r="N85" s="13" t="str">
        <f>データ!EC6</f>
        <v>【22.30】</v>
      </c>
      <c r="O85" s="13" t="str">
        <f>データ!EN6</f>
        <v>【0.66】</v>
      </c>
    </row>
  </sheetData>
  <sheetProtection algorithmName="SHA-512" hashValue="pSdt1N3jCaHm93pVLaGyzg1RkXTZT1P86iX5ZTxGzf/4TiS64Vnm6MH5odTq74IDG6FsdLFux4ECF4Gg3ZQKFg==" saltValue="fh1VeN/ZeGKBaom9Kw/A9Q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L64:BZ65"/>
    <mergeCell ref="AT10:BA10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52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54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55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56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57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58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59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60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61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62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63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64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2021</v>
      </c>
      <c r="C6" s="20">
        <f t="shared" ref="C6:W6" si="3">C7</f>
        <v>12301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北海道　登別市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A5</v>
      </c>
      <c r="M6" s="20" t="str">
        <f t="shared" si="3"/>
        <v>非設置</v>
      </c>
      <c r="N6" s="21" t="str">
        <f t="shared" si="3"/>
        <v>-</v>
      </c>
      <c r="O6" s="21">
        <f t="shared" si="3"/>
        <v>47.67</v>
      </c>
      <c r="P6" s="21">
        <f t="shared" si="3"/>
        <v>98.67</v>
      </c>
      <c r="Q6" s="21">
        <f t="shared" si="3"/>
        <v>4822</v>
      </c>
      <c r="R6" s="21">
        <f t="shared" si="3"/>
        <v>46135</v>
      </c>
      <c r="S6" s="21">
        <f t="shared" si="3"/>
        <v>212.21</v>
      </c>
      <c r="T6" s="21">
        <f t="shared" si="3"/>
        <v>217.4</v>
      </c>
      <c r="U6" s="21">
        <f t="shared" si="3"/>
        <v>45047</v>
      </c>
      <c r="V6" s="21">
        <f t="shared" si="3"/>
        <v>19.010000000000002</v>
      </c>
      <c r="W6" s="21">
        <f t="shared" si="3"/>
        <v>2369.65</v>
      </c>
      <c r="X6" s="22">
        <f>IF(X7="",NA(),X7)</f>
        <v>107.62</v>
      </c>
      <c r="Y6" s="22">
        <f t="shared" ref="Y6:AG6" si="4">IF(Y7="",NA(),Y7)</f>
        <v>105</v>
      </c>
      <c r="Z6" s="22">
        <f t="shared" si="4"/>
        <v>122.95</v>
      </c>
      <c r="AA6" s="22">
        <f t="shared" si="4"/>
        <v>122.74</v>
      </c>
      <c r="AB6" s="22">
        <f t="shared" si="4"/>
        <v>123.38</v>
      </c>
      <c r="AC6" s="22">
        <f t="shared" si="4"/>
        <v>110.68</v>
      </c>
      <c r="AD6" s="22">
        <f t="shared" si="4"/>
        <v>110.66</v>
      </c>
      <c r="AE6" s="22">
        <f t="shared" si="4"/>
        <v>109.01</v>
      </c>
      <c r="AF6" s="22">
        <f t="shared" si="4"/>
        <v>108.83</v>
      </c>
      <c r="AG6" s="22">
        <f t="shared" si="4"/>
        <v>109.23</v>
      </c>
      <c r="AH6" s="21" t="str">
        <f>IF(AH7="","",IF(AH7="-","【-】","【"&amp;SUBSTITUTE(TEXT(AH7,"#,##0.00"),"-","△")&amp;"】"))</f>
        <v>【111.39】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3.56</v>
      </c>
      <c r="AO6" s="22">
        <f t="shared" si="5"/>
        <v>2.74</v>
      </c>
      <c r="AP6" s="22">
        <f t="shared" si="5"/>
        <v>3.7</v>
      </c>
      <c r="AQ6" s="22">
        <f t="shared" si="5"/>
        <v>4.34</v>
      </c>
      <c r="AR6" s="22">
        <f t="shared" si="5"/>
        <v>4.6900000000000004</v>
      </c>
      <c r="AS6" s="21" t="str">
        <f>IF(AS7="","",IF(AS7="-","【-】","【"&amp;SUBSTITUTE(TEXT(AS7,"#,##0.00"),"-","△")&amp;"】"))</f>
        <v>【1.30】</v>
      </c>
      <c r="AT6" s="22">
        <f>IF(AT7="",NA(),AT7)</f>
        <v>155.1</v>
      </c>
      <c r="AU6" s="22">
        <f t="shared" ref="AU6:BC6" si="6">IF(AU7="",NA(),AU7)</f>
        <v>148.55000000000001</v>
      </c>
      <c r="AV6" s="22">
        <f t="shared" si="6"/>
        <v>149.91999999999999</v>
      </c>
      <c r="AW6" s="22">
        <f t="shared" si="6"/>
        <v>154.37</v>
      </c>
      <c r="AX6" s="22">
        <f t="shared" si="6"/>
        <v>164.59</v>
      </c>
      <c r="AY6" s="22">
        <f t="shared" si="6"/>
        <v>357.34</v>
      </c>
      <c r="AZ6" s="22">
        <f t="shared" si="6"/>
        <v>366.03</v>
      </c>
      <c r="BA6" s="22">
        <f t="shared" si="6"/>
        <v>365.18</v>
      </c>
      <c r="BB6" s="22">
        <f t="shared" si="6"/>
        <v>327.77</v>
      </c>
      <c r="BC6" s="22">
        <f t="shared" si="6"/>
        <v>338.02</v>
      </c>
      <c r="BD6" s="21" t="str">
        <f>IF(BD7="","",IF(BD7="-","【-】","【"&amp;SUBSTITUTE(TEXT(BD7,"#,##0.00"),"-","△")&amp;"】"))</f>
        <v>【261.51】</v>
      </c>
      <c r="BE6" s="22">
        <f>IF(BE7="",NA(),BE7)</f>
        <v>531.84</v>
      </c>
      <c r="BF6" s="22">
        <f t="shared" ref="BF6:BN6" si="7">IF(BF7="",NA(),BF7)</f>
        <v>552.78</v>
      </c>
      <c r="BG6" s="22">
        <f t="shared" si="7"/>
        <v>471.12</v>
      </c>
      <c r="BH6" s="22">
        <f t="shared" si="7"/>
        <v>461.07</v>
      </c>
      <c r="BI6" s="22">
        <f t="shared" si="7"/>
        <v>483.91</v>
      </c>
      <c r="BJ6" s="22">
        <f t="shared" si="7"/>
        <v>373.69</v>
      </c>
      <c r="BK6" s="22">
        <f t="shared" si="7"/>
        <v>370.12</v>
      </c>
      <c r="BL6" s="22">
        <f t="shared" si="7"/>
        <v>371.65</v>
      </c>
      <c r="BM6" s="22">
        <f t="shared" si="7"/>
        <v>397.1</v>
      </c>
      <c r="BN6" s="22">
        <f t="shared" si="7"/>
        <v>379.91</v>
      </c>
      <c r="BO6" s="21" t="str">
        <f>IF(BO7="","",IF(BO7="-","【-】","【"&amp;SUBSTITUTE(TEXT(BO7,"#,##0.00"),"-","△")&amp;"】"))</f>
        <v>【265.16】</v>
      </c>
      <c r="BP6" s="22">
        <f>IF(BP7="",NA(),BP7)</f>
        <v>104.06</v>
      </c>
      <c r="BQ6" s="22">
        <f t="shared" ref="BQ6:BY6" si="8">IF(BQ7="",NA(),BQ7)</f>
        <v>101.69</v>
      </c>
      <c r="BR6" s="22">
        <f t="shared" si="8"/>
        <v>120.2</v>
      </c>
      <c r="BS6" s="22">
        <f t="shared" si="8"/>
        <v>120.77</v>
      </c>
      <c r="BT6" s="22">
        <f t="shared" si="8"/>
        <v>121.51</v>
      </c>
      <c r="BU6" s="22">
        <f t="shared" si="8"/>
        <v>99.87</v>
      </c>
      <c r="BV6" s="22">
        <f t="shared" si="8"/>
        <v>100.42</v>
      </c>
      <c r="BW6" s="22">
        <f t="shared" si="8"/>
        <v>98.77</v>
      </c>
      <c r="BX6" s="22">
        <f t="shared" si="8"/>
        <v>95.79</v>
      </c>
      <c r="BY6" s="22">
        <f t="shared" si="8"/>
        <v>98.3</v>
      </c>
      <c r="BZ6" s="21" t="str">
        <f>IF(BZ7="","",IF(BZ7="-","【-】","【"&amp;SUBSTITUTE(TEXT(BZ7,"#,##0.00"),"-","△")&amp;"】"))</f>
        <v>【102.35】</v>
      </c>
      <c r="CA6" s="22">
        <f>IF(CA7="",NA(),CA7)</f>
        <v>204.22</v>
      </c>
      <c r="CB6" s="22">
        <f t="shared" ref="CB6:CJ6" si="9">IF(CB7="",NA(),CB7)</f>
        <v>210.22</v>
      </c>
      <c r="CC6" s="22">
        <f t="shared" si="9"/>
        <v>205.09</v>
      </c>
      <c r="CD6" s="22">
        <f t="shared" si="9"/>
        <v>208.01</v>
      </c>
      <c r="CE6" s="22">
        <f t="shared" si="9"/>
        <v>208.13</v>
      </c>
      <c r="CF6" s="22">
        <f t="shared" si="9"/>
        <v>171.81</v>
      </c>
      <c r="CG6" s="22">
        <f t="shared" si="9"/>
        <v>171.67</v>
      </c>
      <c r="CH6" s="22">
        <f t="shared" si="9"/>
        <v>173.67</v>
      </c>
      <c r="CI6" s="22">
        <f t="shared" si="9"/>
        <v>171.13</v>
      </c>
      <c r="CJ6" s="22">
        <f t="shared" si="9"/>
        <v>173.7</v>
      </c>
      <c r="CK6" s="21" t="str">
        <f>IF(CK7="","",IF(CK7="-","【-】","【"&amp;SUBSTITUTE(TEXT(CK7,"#,##0.00"),"-","△")&amp;"】"))</f>
        <v>【167.74】</v>
      </c>
      <c r="CL6" s="22">
        <f>IF(CL7="",NA(),CL7)</f>
        <v>76.14</v>
      </c>
      <c r="CM6" s="22">
        <f t="shared" ref="CM6:CU6" si="10">IF(CM7="",NA(),CM7)</f>
        <v>77.069999999999993</v>
      </c>
      <c r="CN6" s="22">
        <f t="shared" si="10"/>
        <v>77.099999999999994</v>
      </c>
      <c r="CO6" s="22">
        <f t="shared" si="10"/>
        <v>82.39</v>
      </c>
      <c r="CP6" s="22">
        <f t="shared" si="10"/>
        <v>81.209999999999994</v>
      </c>
      <c r="CQ6" s="22">
        <f t="shared" si="10"/>
        <v>60.03</v>
      </c>
      <c r="CR6" s="22">
        <f t="shared" si="10"/>
        <v>59.74</v>
      </c>
      <c r="CS6" s="22">
        <f t="shared" si="10"/>
        <v>59.67</v>
      </c>
      <c r="CT6" s="22">
        <f t="shared" si="10"/>
        <v>60.12</v>
      </c>
      <c r="CU6" s="22">
        <f t="shared" si="10"/>
        <v>60.34</v>
      </c>
      <c r="CV6" s="21" t="str">
        <f>IF(CV7="","",IF(CV7="-","【-】","【"&amp;SUBSTITUTE(TEXT(CV7,"#,##0.00"),"-","△")&amp;"】"))</f>
        <v>【60.29】</v>
      </c>
      <c r="CW6" s="22">
        <f>IF(CW7="",NA(),CW7)</f>
        <v>88.23</v>
      </c>
      <c r="CX6" s="22">
        <f t="shared" ref="CX6:DF6" si="11">IF(CX7="",NA(),CX7)</f>
        <v>84.14</v>
      </c>
      <c r="CY6" s="22">
        <f t="shared" si="11"/>
        <v>85.03</v>
      </c>
      <c r="CZ6" s="22">
        <f t="shared" si="11"/>
        <v>84.26</v>
      </c>
      <c r="DA6" s="22">
        <f t="shared" si="11"/>
        <v>84.11</v>
      </c>
      <c r="DB6" s="22">
        <f t="shared" si="11"/>
        <v>84.81</v>
      </c>
      <c r="DC6" s="22">
        <f t="shared" si="11"/>
        <v>84.8</v>
      </c>
      <c r="DD6" s="22">
        <f t="shared" si="11"/>
        <v>84.6</v>
      </c>
      <c r="DE6" s="22">
        <f t="shared" si="11"/>
        <v>84.24</v>
      </c>
      <c r="DF6" s="22">
        <f t="shared" si="11"/>
        <v>84.19</v>
      </c>
      <c r="DG6" s="21" t="str">
        <f>IF(DG7="","",IF(DG7="-","【-】","【"&amp;SUBSTITUTE(TEXT(DG7,"#,##0.00"),"-","△")&amp;"】"))</f>
        <v>【90.12】</v>
      </c>
      <c r="DH6" s="22">
        <f>IF(DH7="",NA(),DH7)</f>
        <v>46.07</v>
      </c>
      <c r="DI6" s="22">
        <f t="shared" ref="DI6:DQ6" si="12">IF(DI7="",NA(),DI7)</f>
        <v>46.82</v>
      </c>
      <c r="DJ6" s="22">
        <f t="shared" si="12"/>
        <v>47.67</v>
      </c>
      <c r="DK6" s="22">
        <f t="shared" si="12"/>
        <v>48.66</v>
      </c>
      <c r="DL6" s="22">
        <f t="shared" si="12"/>
        <v>49.8</v>
      </c>
      <c r="DM6" s="22">
        <f t="shared" si="12"/>
        <v>47.28</v>
      </c>
      <c r="DN6" s="22">
        <f t="shared" si="12"/>
        <v>47.66</v>
      </c>
      <c r="DO6" s="22">
        <f t="shared" si="12"/>
        <v>48.17</v>
      </c>
      <c r="DP6" s="22">
        <f t="shared" si="12"/>
        <v>48.83</v>
      </c>
      <c r="DQ6" s="22">
        <f t="shared" si="12"/>
        <v>49.96</v>
      </c>
      <c r="DR6" s="21" t="str">
        <f>IF(DR7="","",IF(DR7="-","【-】","【"&amp;SUBSTITUTE(TEXT(DR7,"#,##0.00"),"-","△")&amp;"】"))</f>
        <v>【50.88】</v>
      </c>
      <c r="DS6" s="22">
        <f>IF(DS7="",NA(),DS7)</f>
        <v>3.79</v>
      </c>
      <c r="DT6" s="22">
        <f t="shared" ref="DT6:EB6" si="13">IF(DT7="",NA(),DT7)</f>
        <v>11.68</v>
      </c>
      <c r="DU6" s="22">
        <f t="shared" si="13"/>
        <v>16.13</v>
      </c>
      <c r="DV6" s="22">
        <f t="shared" si="13"/>
        <v>23.95</v>
      </c>
      <c r="DW6" s="22">
        <f t="shared" si="13"/>
        <v>28.02</v>
      </c>
      <c r="DX6" s="22">
        <f t="shared" si="13"/>
        <v>12.19</v>
      </c>
      <c r="DY6" s="22">
        <f t="shared" si="13"/>
        <v>15.1</v>
      </c>
      <c r="DZ6" s="22">
        <f t="shared" si="13"/>
        <v>17.12</v>
      </c>
      <c r="EA6" s="22">
        <f t="shared" si="13"/>
        <v>18.18</v>
      </c>
      <c r="EB6" s="22">
        <f t="shared" si="13"/>
        <v>19.32</v>
      </c>
      <c r="EC6" s="21" t="str">
        <f>IF(EC7="","",IF(EC7="-","【-】","【"&amp;SUBSTITUTE(TEXT(EC7,"#,##0.00"),"-","△")&amp;"】"))</f>
        <v>【22.30】</v>
      </c>
      <c r="ED6" s="22">
        <f>IF(ED7="",NA(),ED7)</f>
        <v>0.5</v>
      </c>
      <c r="EE6" s="22">
        <f t="shared" ref="EE6:EM6" si="14">IF(EE7="",NA(),EE7)</f>
        <v>0.53</v>
      </c>
      <c r="EF6" s="22">
        <f t="shared" si="14"/>
        <v>0.71</v>
      </c>
      <c r="EG6" s="22">
        <f t="shared" si="14"/>
        <v>0.56999999999999995</v>
      </c>
      <c r="EH6" s="22">
        <f t="shared" si="14"/>
        <v>0.42</v>
      </c>
      <c r="EI6" s="22">
        <f t="shared" si="14"/>
        <v>0.51</v>
      </c>
      <c r="EJ6" s="22">
        <f t="shared" si="14"/>
        <v>0.57999999999999996</v>
      </c>
      <c r="EK6" s="22">
        <f t="shared" si="14"/>
        <v>0.54</v>
      </c>
      <c r="EL6" s="22">
        <f t="shared" si="14"/>
        <v>0.56999999999999995</v>
      </c>
      <c r="EM6" s="22">
        <f t="shared" si="14"/>
        <v>0.52</v>
      </c>
      <c r="EN6" s="21" t="str">
        <f>IF(EN7="","",IF(EN7="-","【-】","【"&amp;SUBSTITUTE(TEXT(EN7,"#,##0.00"),"-","△")&amp;"】"))</f>
        <v>【0.66】</v>
      </c>
    </row>
    <row r="7" spans="1:144" s="23" customFormat="1" x14ac:dyDescent="0.15">
      <c r="A7" s="15"/>
      <c r="B7" s="24">
        <v>2021</v>
      </c>
      <c r="C7" s="24">
        <v>12301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47.67</v>
      </c>
      <c r="P7" s="25">
        <v>98.67</v>
      </c>
      <c r="Q7" s="25">
        <v>4822</v>
      </c>
      <c r="R7" s="25">
        <v>46135</v>
      </c>
      <c r="S7" s="25">
        <v>212.21</v>
      </c>
      <c r="T7" s="25">
        <v>217.4</v>
      </c>
      <c r="U7" s="25">
        <v>45047</v>
      </c>
      <c r="V7" s="25">
        <v>19.010000000000002</v>
      </c>
      <c r="W7" s="25">
        <v>2369.65</v>
      </c>
      <c r="X7" s="25">
        <v>107.62</v>
      </c>
      <c r="Y7" s="25">
        <v>105</v>
      </c>
      <c r="Z7" s="25">
        <v>122.95</v>
      </c>
      <c r="AA7" s="25">
        <v>122.74</v>
      </c>
      <c r="AB7" s="25">
        <v>123.38</v>
      </c>
      <c r="AC7" s="25">
        <v>110.68</v>
      </c>
      <c r="AD7" s="25">
        <v>110.66</v>
      </c>
      <c r="AE7" s="25">
        <v>109.01</v>
      </c>
      <c r="AF7" s="25">
        <v>108.83</v>
      </c>
      <c r="AG7" s="25">
        <v>109.23</v>
      </c>
      <c r="AH7" s="25">
        <v>111.39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3.56</v>
      </c>
      <c r="AO7" s="25">
        <v>2.74</v>
      </c>
      <c r="AP7" s="25">
        <v>3.7</v>
      </c>
      <c r="AQ7" s="25">
        <v>4.34</v>
      </c>
      <c r="AR7" s="25">
        <v>4.6900000000000004</v>
      </c>
      <c r="AS7" s="25">
        <v>1.3</v>
      </c>
      <c r="AT7" s="25">
        <v>155.1</v>
      </c>
      <c r="AU7" s="25">
        <v>148.55000000000001</v>
      </c>
      <c r="AV7" s="25">
        <v>149.91999999999999</v>
      </c>
      <c r="AW7" s="25">
        <v>154.37</v>
      </c>
      <c r="AX7" s="25">
        <v>164.59</v>
      </c>
      <c r="AY7" s="25">
        <v>357.34</v>
      </c>
      <c r="AZ7" s="25">
        <v>366.03</v>
      </c>
      <c r="BA7" s="25">
        <v>365.18</v>
      </c>
      <c r="BB7" s="25">
        <v>327.77</v>
      </c>
      <c r="BC7" s="25">
        <v>338.02</v>
      </c>
      <c r="BD7" s="25">
        <v>261.51</v>
      </c>
      <c r="BE7" s="25">
        <v>531.84</v>
      </c>
      <c r="BF7" s="25">
        <v>552.78</v>
      </c>
      <c r="BG7" s="25">
        <v>471.12</v>
      </c>
      <c r="BH7" s="25">
        <v>461.07</v>
      </c>
      <c r="BI7" s="25">
        <v>483.91</v>
      </c>
      <c r="BJ7" s="25">
        <v>373.69</v>
      </c>
      <c r="BK7" s="25">
        <v>370.12</v>
      </c>
      <c r="BL7" s="25">
        <v>371.65</v>
      </c>
      <c r="BM7" s="25">
        <v>397.1</v>
      </c>
      <c r="BN7" s="25">
        <v>379.91</v>
      </c>
      <c r="BO7" s="25">
        <v>265.16000000000003</v>
      </c>
      <c r="BP7" s="25">
        <v>104.06</v>
      </c>
      <c r="BQ7" s="25">
        <v>101.69</v>
      </c>
      <c r="BR7" s="25">
        <v>120.2</v>
      </c>
      <c r="BS7" s="25">
        <v>120.77</v>
      </c>
      <c r="BT7" s="25">
        <v>121.51</v>
      </c>
      <c r="BU7" s="25">
        <v>99.87</v>
      </c>
      <c r="BV7" s="25">
        <v>100.42</v>
      </c>
      <c r="BW7" s="25">
        <v>98.77</v>
      </c>
      <c r="BX7" s="25">
        <v>95.79</v>
      </c>
      <c r="BY7" s="25">
        <v>98.3</v>
      </c>
      <c r="BZ7" s="25">
        <v>102.35</v>
      </c>
      <c r="CA7" s="25">
        <v>204.22</v>
      </c>
      <c r="CB7" s="25">
        <v>210.22</v>
      </c>
      <c r="CC7" s="25">
        <v>205.09</v>
      </c>
      <c r="CD7" s="25">
        <v>208.01</v>
      </c>
      <c r="CE7" s="25">
        <v>208.13</v>
      </c>
      <c r="CF7" s="25">
        <v>171.81</v>
      </c>
      <c r="CG7" s="25">
        <v>171.67</v>
      </c>
      <c r="CH7" s="25">
        <v>173.67</v>
      </c>
      <c r="CI7" s="25">
        <v>171.13</v>
      </c>
      <c r="CJ7" s="25">
        <v>173.7</v>
      </c>
      <c r="CK7" s="25">
        <v>167.74</v>
      </c>
      <c r="CL7" s="25">
        <v>76.14</v>
      </c>
      <c r="CM7" s="25">
        <v>77.069999999999993</v>
      </c>
      <c r="CN7" s="25">
        <v>77.099999999999994</v>
      </c>
      <c r="CO7" s="25">
        <v>82.39</v>
      </c>
      <c r="CP7" s="25">
        <v>81.209999999999994</v>
      </c>
      <c r="CQ7" s="25">
        <v>60.03</v>
      </c>
      <c r="CR7" s="25">
        <v>59.74</v>
      </c>
      <c r="CS7" s="25">
        <v>59.67</v>
      </c>
      <c r="CT7" s="25">
        <v>60.12</v>
      </c>
      <c r="CU7" s="25">
        <v>60.34</v>
      </c>
      <c r="CV7" s="25">
        <v>60.29</v>
      </c>
      <c r="CW7" s="25">
        <v>88.23</v>
      </c>
      <c r="CX7" s="25">
        <v>84.14</v>
      </c>
      <c r="CY7" s="25">
        <v>85.03</v>
      </c>
      <c r="CZ7" s="25">
        <v>84.26</v>
      </c>
      <c r="DA7" s="25">
        <v>84.11</v>
      </c>
      <c r="DB7" s="25">
        <v>84.81</v>
      </c>
      <c r="DC7" s="25">
        <v>84.8</v>
      </c>
      <c r="DD7" s="25">
        <v>84.6</v>
      </c>
      <c r="DE7" s="25">
        <v>84.24</v>
      </c>
      <c r="DF7" s="25">
        <v>84.19</v>
      </c>
      <c r="DG7" s="25">
        <v>90.12</v>
      </c>
      <c r="DH7" s="25">
        <v>46.07</v>
      </c>
      <c r="DI7" s="25">
        <v>46.82</v>
      </c>
      <c r="DJ7" s="25">
        <v>47.67</v>
      </c>
      <c r="DK7" s="25">
        <v>48.66</v>
      </c>
      <c r="DL7" s="25">
        <v>49.8</v>
      </c>
      <c r="DM7" s="25">
        <v>47.28</v>
      </c>
      <c r="DN7" s="25">
        <v>47.66</v>
      </c>
      <c r="DO7" s="25">
        <v>48.17</v>
      </c>
      <c r="DP7" s="25">
        <v>48.83</v>
      </c>
      <c r="DQ7" s="25">
        <v>49.96</v>
      </c>
      <c r="DR7" s="25">
        <v>50.88</v>
      </c>
      <c r="DS7" s="25">
        <v>3.79</v>
      </c>
      <c r="DT7" s="25">
        <v>11.68</v>
      </c>
      <c r="DU7" s="25">
        <v>16.13</v>
      </c>
      <c r="DV7" s="25">
        <v>23.95</v>
      </c>
      <c r="DW7" s="25">
        <v>28.02</v>
      </c>
      <c r="DX7" s="25">
        <v>12.19</v>
      </c>
      <c r="DY7" s="25">
        <v>15.1</v>
      </c>
      <c r="DZ7" s="25">
        <v>17.12</v>
      </c>
      <c r="EA7" s="25">
        <v>18.18</v>
      </c>
      <c r="EB7" s="25">
        <v>19.32</v>
      </c>
      <c r="EC7" s="25">
        <v>22.3</v>
      </c>
      <c r="ED7" s="25">
        <v>0.5</v>
      </c>
      <c r="EE7" s="25">
        <v>0.53</v>
      </c>
      <c r="EF7" s="25">
        <v>0.71</v>
      </c>
      <c r="EG7" s="25">
        <v>0.56999999999999995</v>
      </c>
      <c r="EH7" s="25">
        <v>0.42</v>
      </c>
      <c r="EI7" s="25">
        <v>0.51</v>
      </c>
      <c r="EJ7" s="25">
        <v>0.57999999999999996</v>
      </c>
      <c r="EK7" s="25">
        <v>0.54</v>
      </c>
      <c r="EL7" s="25">
        <v>0.56999999999999995</v>
      </c>
      <c r="EM7" s="25">
        <v>0.52</v>
      </c>
      <c r="EN7" s="25">
        <v>0.66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 t="shared" ref="B10:C10" si="15">DATEVALUE($B7+12-B11&amp;"/1/"&amp;B12)</f>
        <v>47119</v>
      </c>
      <c r="C10" s="29">
        <f t="shared" si="15"/>
        <v>47484</v>
      </c>
      <c r="D10" s="30">
        <f>DATEVALUE($B7+12-D11&amp;"/1/"&amp;D12)</f>
        <v>47849</v>
      </c>
      <c r="E10" s="30">
        <f>DATEVALUE($B7+12-E11&amp;"/1/"&amp;E12)</f>
        <v>48215</v>
      </c>
      <c r="F10" s="30">
        <f>DATEVALUE($B7+12-F11&amp;"/1/"&amp;F12)</f>
        <v>48582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106</v>
      </c>
    </row>
    <row r="13" spans="1:144" x14ac:dyDescent="0.15">
      <c r="B13" t="s">
        <v>107</v>
      </c>
      <c r="C13" t="s">
        <v>108</v>
      </c>
      <c r="D13" t="s">
        <v>109</v>
      </c>
      <c r="E13" t="s">
        <v>110</v>
      </c>
      <c r="F13" t="s">
        <v>111</v>
      </c>
      <c r="G13" t="s">
        <v>112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2023-01-20T11:17:00Z</cp:lastPrinted>
  <dcterms:created xsi:type="dcterms:W3CDTF">2022-12-01T00:51:16Z</dcterms:created>
  <dcterms:modified xsi:type="dcterms:W3CDTF">2023-01-23T04:36:06Z</dcterms:modified>
  <cp:category/>
</cp:coreProperties>
</file>